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C:\Users\Derfroust\Desktop\Intro to Circuts\Labs\Lab 13\"/>
    </mc:Choice>
  </mc:AlternateContent>
  <xr:revisionPtr revIDLastSave="0" documentId="13_ncr:1_{0229C90E-76CF-4D1D-8EBD-781F44019C6F}" xr6:coauthVersionLast="32" xr6:coauthVersionMax="32" xr10:uidLastSave="{00000000-0000-0000-0000-000000000000}"/>
  <bookViews>
    <workbookView xWindow="0" yWindow="0" windowWidth="15045" windowHeight="8370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5" i="1"/>
  <c r="D4" i="1"/>
  <c r="I9" i="1" l="1"/>
  <c r="H24" i="1" l="1"/>
  <c r="E24" i="1"/>
  <c r="B24" i="1"/>
  <c r="H25" i="1"/>
  <c r="E25" i="1"/>
  <c r="B25" i="1"/>
  <c r="H26" i="1"/>
  <c r="E26" i="1"/>
  <c r="B26" i="1"/>
  <c r="H27" i="1"/>
  <c r="E27" i="1"/>
  <c r="B27" i="1"/>
  <c r="H28" i="1"/>
  <c r="E28" i="1"/>
  <c r="B28" i="1"/>
  <c r="H29" i="1"/>
  <c r="E29" i="1"/>
  <c r="B29" i="1"/>
  <c r="H30" i="1"/>
  <c r="E30" i="1"/>
  <c r="B30" i="1"/>
  <c r="H31" i="1"/>
  <c r="E31" i="1"/>
  <c r="B31" i="1"/>
  <c r="H32" i="1"/>
  <c r="E32" i="1"/>
  <c r="B32" i="1"/>
  <c r="H15" i="1" l="1"/>
  <c r="E15" i="1"/>
  <c r="B15" i="1"/>
  <c r="H14" i="1"/>
  <c r="E14" i="1"/>
  <c r="B14" i="1"/>
  <c r="H13" i="1"/>
  <c r="E13" i="1"/>
  <c r="B13" i="1"/>
  <c r="H12" i="1"/>
  <c r="E12" i="1"/>
  <c r="B12" i="1"/>
  <c r="C9" i="1"/>
  <c r="B4" i="1" l="1"/>
  <c r="F9" i="1" l="1"/>
  <c r="B6" i="1"/>
  <c r="B5" i="1"/>
</calcChain>
</file>

<file path=xl/sharedStrings.xml><?xml version="1.0" encoding="utf-8"?>
<sst xmlns="http://schemas.openxmlformats.org/spreadsheetml/2006/main" count="96" uniqueCount="41">
  <si>
    <t>V1 =</t>
  </si>
  <si>
    <t>R1 =</t>
  </si>
  <si>
    <t>L1 =</t>
  </si>
  <si>
    <t>v</t>
  </si>
  <si>
    <t>H</t>
  </si>
  <si>
    <t>W</t>
  </si>
  <si>
    <t>L2 =</t>
  </si>
  <si>
    <t>L3 =</t>
  </si>
  <si>
    <t>Frequency</t>
  </si>
  <si>
    <t>Output Voltage</t>
  </si>
  <si>
    <t>Input Voltage</t>
  </si>
  <si>
    <t>Expected</t>
  </si>
  <si>
    <t>Measured</t>
  </si>
  <si>
    <t>Output Voltage L =</t>
  </si>
  <si>
    <t>1 V</t>
  </si>
  <si>
    <t>72 mV</t>
  </si>
  <si>
    <t>26 mV</t>
  </si>
  <si>
    <t>44 mV</t>
  </si>
  <si>
    <t>144 mV</t>
  </si>
  <si>
    <t>304 mV</t>
  </si>
  <si>
    <t>520 mV</t>
  </si>
  <si>
    <t>192 mV</t>
  </si>
  <si>
    <t>32 mV</t>
  </si>
  <si>
    <t>432 mV</t>
  </si>
  <si>
    <t>64 mV</t>
  </si>
  <si>
    <t>112 mV</t>
  </si>
  <si>
    <t>88 mV</t>
  </si>
  <si>
    <t>48 mV</t>
  </si>
  <si>
    <t>840 mV</t>
  </si>
  <si>
    <t>720 mV</t>
  </si>
  <si>
    <t>600 mV</t>
  </si>
  <si>
    <t>430 mV</t>
  </si>
  <si>
    <t>330 mV</t>
  </si>
  <si>
    <t>84 mV</t>
  </si>
  <si>
    <t>148 mV</t>
  </si>
  <si>
    <t>188 mV</t>
  </si>
  <si>
    <t>256 mV</t>
  </si>
  <si>
    <t>448 mV</t>
  </si>
  <si>
    <t>752 mV</t>
  </si>
  <si>
    <t>920 mV</t>
  </si>
  <si>
    <t>940 mV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</si>
</sst>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/>
    <xf numFmtId="48" fontId="0" fillId="0" borderId="1" xfId="0" applyNumberFormat="1" applyBorder="1"/>
    <xf numFmtId="0" fontId="0" fillId="0" borderId="3" xfId="0" applyBorder="1"/>
    <xf numFmtId="0" fontId="0" fillId="0" borderId="2" xfId="0" applyBorder="1"/>
    <xf numFmtId="48" fontId="0" fillId="0" borderId="2" xfId="0" applyNumberFormat="1" applyBorder="1"/>
    <xf numFmtId="48" fontId="0" fillId="0" borderId="3" xfId="0" applyNumberFormat="1" applyBorder="1"/>
    <xf numFmtId="0" fontId="0" fillId="0" borderId="1" xfId="0" applyBorder="1"/>
    <xf numFmtId="48" fontId="0" fillId="0" borderId="1" xfId="0" applyNumberFormat="1" applyBorder="1"/>
    <xf numFmtId="48" fontId="0" fillId="0" borderId="2" xfId="0" applyNumberFormat="1" applyBorder="1"/>
    <xf numFmtId="48" fontId="0" fillId="0" borderId="3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topLeftCell="A10" workbookViewId="0">
      <selection activeCell="D19" sqref="D19"/>
    </sheetView>
  </sheetViews>
  <sheetFormatPr defaultRowHeight="15" x14ac:dyDescent="0.25"/>
  <cols>
    <col min="1" max="1" width="10.28515625" bestFit="1" customWidth="1"/>
    <col min="2" max="2" width="17.5703125" bestFit="1" customWidth="1"/>
    <col min="3" max="3" width="13.140625" bestFit="1" customWidth="1"/>
    <col min="4" max="4" width="14.7109375" bestFit="1" customWidth="1"/>
    <col min="5" max="5" width="17.5703125" bestFit="1" customWidth="1"/>
    <col min="6" max="6" width="13.140625" bestFit="1" customWidth="1"/>
    <col min="7" max="7" width="14.7109375" bestFit="1" customWidth="1"/>
    <col min="8" max="8" width="17.5703125" bestFit="1" customWidth="1"/>
    <col min="9" max="9" width="13.140625" bestFit="1" customWidth="1"/>
    <col min="10" max="10" width="14.7109375" bestFit="1" customWidth="1"/>
  </cols>
  <sheetData>
    <row r="1" spans="1:10" x14ac:dyDescent="0.25">
      <c r="A1" s="1"/>
      <c r="B1" s="1" t="s">
        <v>11</v>
      </c>
      <c r="C1" s="1"/>
      <c r="D1" s="1" t="s">
        <v>12</v>
      </c>
      <c r="E1" s="1"/>
    </row>
    <row r="2" spans="1:10" x14ac:dyDescent="0.25">
      <c r="A2" s="1" t="s">
        <v>0</v>
      </c>
      <c r="B2" s="1">
        <v>1</v>
      </c>
      <c r="C2" s="1" t="s">
        <v>3</v>
      </c>
      <c r="D2" s="1">
        <v>1</v>
      </c>
      <c r="E2" s="1" t="s">
        <v>3</v>
      </c>
    </row>
    <row r="3" spans="1:10" x14ac:dyDescent="0.25">
      <c r="A3" s="1" t="s">
        <v>1</v>
      </c>
      <c r="B3" s="1">
        <v>100</v>
      </c>
      <c r="C3" s="2" t="s">
        <v>5</v>
      </c>
      <c r="D3" s="1">
        <v>98.61</v>
      </c>
      <c r="E3" s="2" t="s">
        <v>5</v>
      </c>
    </row>
    <row r="4" spans="1:10" x14ac:dyDescent="0.25">
      <c r="A4" s="1" t="s">
        <v>2</v>
      </c>
      <c r="B4" s="3">
        <f>1*10^-3</f>
        <v>1E-3</v>
      </c>
      <c r="C4" s="1" t="s">
        <v>4</v>
      </c>
      <c r="D4" s="9">
        <f>1*10^-3</f>
        <v>1E-3</v>
      </c>
      <c r="E4" s="1" t="s">
        <v>4</v>
      </c>
    </row>
    <row r="5" spans="1:10" x14ac:dyDescent="0.25">
      <c r="A5" s="1" t="s">
        <v>6</v>
      </c>
      <c r="B5" s="3">
        <f>2.2*10^-3</f>
        <v>2.2000000000000001E-3</v>
      </c>
      <c r="C5" s="1" t="s">
        <v>4</v>
      </c>
      <c r="D5" s="9">
        <f>2.2*10^-3</f>
        <v>2.2000000000000001E-3</v>
      </c>
      <c r="E5" s="1" t="s">
        <v>4</v>
      </c>
    </row>
    <row r="6" spans="1:10" x14ac:dyDescent="0.25">
      <c r="A6" s="1" t="s">
        <v>7</v>
      </c>
      <c r="B6" s="3">
        <f>4.7*10^-3</f>
        <v>4.7000000000000002E-3</v>
      </c>
      <c r="C6" s="1" t="s">
        <v>4</v>
      </c>
      <c r="D6" s="9">
        <f>4.7*10^-3</f>
        <v>4.7000000000000002E-3</v>
      </c>
      <c r="E6" s="1" t="s">
        <v>4</v>
      </c>
    </row>
    <row r="9" spans="1:10" x14ac:dyDescent="0.25">
      <c r="A9" s="1"/>
      <c r="B9" s="1" t="s">
        <v>13</v>
      </c>
      <c r="C9" s="3">
        <f>1*10^-3</f>
        <v>1E-3</v>
      </c>
      <c r="D9" s="5"/>
      <c r="E9" s="4" t="s">
        <v>13</v>
      </c>
      <c r="F9" s="3">
        <f>2.2*10^-3</f>
        <v>2.2000000000000001E-3</v>
      </c>
      <c r="G9" s="5"/>
      <c r="H9" s="4" t="s">
        <v>13</v>
      </c>
      <c r="I9" s="3">
        <f>4.7*10^-3</f>
        <v>4.7000000000000002E-3</v>
      </c>
      <c r="J9" s="1"/>
    </row>
    <row r="10" spans="1:10" x14ac:dyDescent="0.25">
      <c r="A10" s="1"/>
      <c r="B10" s="1" t="s">
        <v>11</v>
      </c>
      <c r="C10" s="1" t="s">
        <v>12</v>
      </c>
      <c r="D10" s="5"/>
      <c r="E10" s="4" t="s">
        <v>11</v>
      </c>
      <c r="F10" s="1" t="s">
        <v>12</v>
      </c>
      <c r="G10" s="5"/>
      <c r="H10" s="4" t="s">
        <v>11</v>
      </c>
      <c r="I10" s="1" t="s">
        <v>12</v>
      </c>
      <c r="J10" s="1"/>
    </row>
    <row r="11" spans="1:10" x14ac:dyDescent="0.25">
      <c r="A11" s="1" t="s">
        <v>8</v>
      </c>
      <c r="B11" s="1" t="s">
        <v>9</v>
      </c>
      <c r="C11" s="1" t="s">
        <v>10</v>
      </c>
      <c r="D11" s="5" t="s">
        <v>9</v>
      </c>
      <c r="E11" s="4" t="s">
        <v>9</v>
      </c>
      <c r="F11" s="1" t="s">
        <v>10</v>
      </c>
      <c r="G11" s="5" t="s">
        <v>9</v>
      </c>
      <c r="H11" s="4" t="s">
        <v>9</v>
      </c>
      <c r="I11" s="1" t="s">
        <v>10</v>
      </c>
      <c r="J11" s="1" t="s">
        <v>9</v>
      </c>
    </row>
    <row r="12" spans="1:10" x14ac:dyDescent="0.25">
      <c r="A12" s="1">
        <v>10</v>
      </c>
      <c r="B12" s="3">
        <f>628.3184*10^-6</f>
        <v>6.2831839999999992E-4</v>
      </c>
      <c r="C12" s="1"/>
      <c r="D12" s="6"/>
      <c r="E12" s="7">
        <f>1.3823*10^-3</f>
        <v>1.3823000000000002E-3</v>
      </c>
      <c r="F12" s="1"/>
      <c r="G12" s="6"/>
      <c r="H12" s="7">
        <f>2.9531*10^-3</f>
        <v>2.9531000000000002E-3</v>
      </c>
      <c r="I12" s="1"/>
      <c r="J12" s="3"/>
    </row>
    <row r="13" spans="1:10" x14ac:dyDescent="0.25">
      <c r="A13" s="1">
        <v>50</v>
      </c>
      <c r="B13" s="3">
        <f>3.1424*10^-3</f>
        <v>3.1424000000000001E-3</v>
      </c>
      <c r="C13" s="1"/>
      <c r="D13" s="6"/>
      <c r="E13" s="7">
        <f>6.9131*10^-3</f>
        <v>6.9131000000000001E-3</v>
      </c>
      <c r="F13" s="1"/>
      <c r="G13" s="6"/>
      <c r="H13" s="7">
        <f>14.7676*10^-3</f>
        <v>1.4767600000000001E-2</v>
      </c>
      <c r="I13" s="1"/>
      <c r="J13" s="3"/>
    </row>
    <row r="14" spans="1:10" x14ac:dyDescent="0.25">
      <c r="A14" s="1">
        <v>100</v>
      </c>
      <c r="B14" s="3">
        <f>6.2831*10^-3</f>
        <v>6.2831000000000007E-3</v>
      </c>
      <c r="C14" s="1" t="s">
        <v>14</v>
      </c>
      <c r="D14" s="6" t="s">
        <v>16</v>
      </c>
      <c r="E14" s="7">
        <f>13.8217*10^-3</f>
        <v>1.3821700000000001E-2</v>
      </c>
      <c r="F14" s="1" t="s">
        <v>14</v>
      </c>
      <c r="G14" s="6" t="s">
        <v>27</v>
      </c>
      <c r="H14" s="7">
        <f>29.5181*10^-3</f>
        <v>2.9518100000000002E-2</v>
      </c>
      <c r="I14" s="1" t="s">
        <v>14</v>
      </c>
      <c r="J14" s="3" t="s">
        <v>33</v>
      </c>
    </row>
    <row r="15" spans="1:10" x14ac:dyDescent="0.25">
      <c r="A15" s="1">
        <v>200</v>
      </c>
      <c r="B15" s="3">
        <f>12.569*10^-3</f>
        <v>1.2569E-2</v>
      </c>
      <c r="C15" s="1"/>
      <c r="D15" s="6"/>
      <c r="E15" s="7">
        <f>27.6435*10^-3</f>
        <v>2.7643500000000001E-2</v>
      </c>
      <c r="F15" s="1"/>
      <c r="G15" s="6"/>
      <c r="H15" s="7">
        <f>58.9761*10^-3</f>
        <v>5.8976100000000004E-2</v>
      </c>
      <c r="I15" s="1"/>
      <c r="J15" s="3"/>
    </row>
    <row r="16" spans="1:10" x14ac:dyDescent="0.25">
      <c r="A16" s="1">
        <v>300</v>
      </c>
      <c r="B16" s="9">
        <v>1.8930800000000001E-2</v>
      </c>
      <c r="C16" s="8" t="s">
        <v>14</v>
      </c>
      <c r="D16" s="10" t="s">
        <v>22</v>
      </c>
      <c r="E16" s="11">
        <v>4.1599999999999998E-2</v>
      </c>
      <c r="F16" s="8" t="s">
        <v>14</v>
      </c>
      <c r="G16" s="10" t="s">
        <v>15</v>
      </c>
      <c r="H16" s="11">
        <v>8.8599999999999998E-2</v>
      </c>
      <c r="I16" s="1" t="s">
        <v>14</v>
      </c>
      <c r="J16" s="3" t="s">
        <v>25</v>
      </c>
    </row>
    <row r="17" spans="1:10" x14ac:dyDescent="0.25">
      <c r="A17" s="1">
        <v>400</v>
      </c>
      <c r="B17" s="9">
        <v>2.5100000000000001E-2</v>
      </c>
      <c r="C17" s="8"/>
      <c r="D17" s="10"/>
      <c r="E17" s="11">
        <v>5.5199999999999999E-2</v>
      </c>
      <c r="F17" s="8"/>
      <c r="G17" s="10"/>
      <c r="H17" s="11">
        <v>0.1174</v>
      </c>
      <c r="I17" s="1"/>
      <c r="J17" s="3"/>
    </row>
    <row r="18" spans="1:10" x14ac:dyDescent="0.25">
      <c r="A18" s="1">
        <v>500</v>
      </c>
      <c r="B18" s="9">
        <v>3.1399999999999997E-2</v>
      </c>
      <c r="C18" s="8" t="s">
        <v>14</v>
      </c>
      <c r="D18" s="10" t="s">
        <v>17</v>
      </c>
      <c r="E18" s="11">
        <v>6.9000000000000006E-2</v>
      </c>
      <c r="F18" s="8" t="s">
        <v>14</v>
      </c>
      <c r="G18" s="10" t="s">
        <v>26</v>
      </c>
      <c r="H18" s="11">
        <v>0.14610000000000001</v>
      </c>
      <c r="I18" s="1" t="s">
        <v>14</v>
      </c>
      <c r="J18" s="3" t="s">
        <v>34</v>
      </c>
    </row>
    <row r="19" spans="1:10" x14ac:dyDescent="0.25">
      <c r="A19" s="1">
        <v>600</v>
      </c>
      <c r="B19" s="9">
        <v>3.78E-2</v>
      </c>
      <c r="C19" s="8"/>
      <c r="D19" s="10"/>
      <c r="E19" s="11">
        <v>8.3000000000000004E-2</v>
      </c>
      <c r="F19" s="8"/>
      <c r="G19" s="10"/>
      <c r="H19" s="11">
        <v>0.17510000000000001</v>
      </c>
      <c r="I19" s="1"/>
      <c r="J19" s="3"/>
    </row>
    <row r="20" spans="1:10" x14ac:dyDescent="0.25">
      <c r="A20" s="1">
        <v>700</v>
      </c>
      <c r="B20" s="9">
        <v>4.4200000000000003E-2</v>
      </c>
      <c r="C20" s="8" t="s">
        <v>14</v>
      </c>
      <c r="D20" s="10" t="s">
        <v>24</v>
      </c>
      <c r="E20" s="11">
        <v>9.7000000000000003E-2</v>
      </c>
      <c r="F20" s="8" t="s">
        <v>14</v>
      </c>
      <c r="G20" s="10" t="s">
        <v>25</v>
      </c>
      <c r="H20" s="11">
        <v>0.2036</v>
      </c>
      <c r="I20" s="1" t="s">
        <v>14</v>
      </c>
      <c r="J20" s="3" t="s">
        <v>35</v>
      </c>
    </row>
    <row r="21" spans="1:10" x14ac:dyDescent="0.25">
      <c r="A21" s="1">
        <v>800</v>
      </c>
      <c r="B21" s="9">
        <v>5.0200000000000002E-2</v>
      </c>
      <c r="C21" s="8"/>
      <c r="D21" s="10"/>
      <c r="E21" s="11">
        <v>0.11</v>
      </c>
      <c r="F21" s="8"/>
      <c r="G21" s="10"/>
      <c r="H21" s="11">
        <v>0.2301</v>
      </c>
      <c r="I21" s="1"/>
      <c r="J21" s="3"/>
    </row>
    <row r="22" spans="1:10" x14ac:dyDescent="0.25">
      <c r="A22" s="1">
        <v>900</v>
      </c>
      <c r="B22" s="9">
        <v>5.6800000000000003E-2</v>
      </c>
      <c r="C22" s="8"/>
      <c r="D22" s="10"/>
      <c r="E22" s="11">
        <v>0.1242</v>
      </c>
      <c r="F22" s="8"/>
      <c r="G22" s="10"/>
      <c r="H22" s="11">
        <v>0.2581</v>
      </c>
      <c r="I22" s="1"/>
      <c r="J22" s="3"/>
    </row>
    <row r="23" spans="1:10" x14ac:dyDescent="0.25">
      <c r="A23" s="1">
        <v>1000</v>
      </c>
      <c r="B23" s="9">
        <v>6.2700000000000006E-2</v>
      </c>
      <c r="C23" s="8" t="s">
        <v>14</v>
      </c>
      <c r="D23" s="10" t="s">
        <v>15</v>
      </c>
      <c r="E23" s="11">
        <v>0.13689999999999999</v>
      </c>
      <c r="F23" s="8" t="s">
        <v>14</v>
      </c>
      <c r="G23" s="10" t="s">
        <v>18</v>
      </c>
      <c r="H23" s="11">
        <v>0.28320000000000001</v>
      </c>
      <c r="I23" s="1" t="s">
        <v>14</v>
      </c>
      <c r="J23" s="3" t="s">
        <v>36</v>
      </c>
    </row>
    <row r="24" spans="1:10" x14ac:dyDescent="0.25">
      <c r="A24" s="1">
        <v>2000</v>
      </c>
      <c r="B24" s="3">
        <f>124.7168*10^-3</f>
        <v>0.1247168</v>
      </c>
      <c r="C24" s="1" t="s">
        <v>14</v>
      </c>
      <c r="D24" s="6" t="s">
        <v>18</v>
      </c>
      <c r="E24" s="7">
        <f>266.518*10^-3</f>
        <v>0.26651799999999998</v>
      </c>
      <c r="F24" s="1" t="s">
        <v>14</v>
      </c>
      <c r="G24" s="6" t="s">
        <v>32</v>
      </c>
      <c r="H24" s="7">
        <f>508.5581*10^-3</f>
        <v>0.50855810000000001</v>
      </c>
      <c r="I24" s="1" t="s">
        <v>14</v>
      </c>
      <c r="J24" s="3" t="s">
        <v>37</v>
      </c>
    </row>
    <row r="25" spans="1:10" x14ac:dyDescent="0.25">
      <c r="A25" s="1">
        <v>3000</v>
      </c>
      <c r="B25" s="3">
        <f>185.9328*10^-3</f>
        <v>0.18593279999999998</v>
      </c>
      <c r="C25" s="1" t="s">
        <v>14</v>
      </c>
      <c r="D25" s="6" t="s">
        <v>21</v>
      </c>
      <c r="E25" s="7">
        <f>383.9364*10^-3</f>
        <v>0.38393640000000001</v>
      </c>
      <c r="F25" s="1" t="s">
        <v>14</v>
      </c>
      <c r="G25" s="6" t="s">
        <v>31</v>
      </c>
      <c r="H25" s="7">
        <f>662.6728*10^-3</f>
        <v>0.66267280000000006</v>
      </c>
      <c r="I25" s="1" t="s">
        <v>14</v>
      </c>
      <c r="J25" s="3" t="s">
        <v>30</v>
      </c>
    </row>
    <row r="26" spans="1:10" x14ac:dyDescent="0.25">
      <c r="A26" s="1">
        <v>4000</v>
      </c>
      <c r="B26" s="3">
        <f>243.8504*10^-3</f>
        <v>0.24385040000000002</v>
      </c>
      <c r="C26" s="1"/>
      <c r="D26" s="6"/>
      <c r="E26" s="7">
        <f>483.9226*10^-3</f>
        <v>0.48392259999999998</v>
      </c>
      <c r="F26" s="1"/>
      <c r="G26" s="6"/>
      <c r="H26" s="7">
        <f>763.0938*10^-3</f>
        <v>0.76309380000000004</v>
      </c>
      <c r="I26" s="1"/>
      <c r="J26" s="3"/>
    </row>
    <row r="27" spans="1:10" x14ac:dyDescent="0.25">
      <c r="A27" s="1">
        <v>5000</v>
      </c>
      <c r="B27" s="3">
        <f>299.77*10^-3</f>
        <v>0.29976999999999998</v>
      </c>
      <c r="C27" s="1" t="s">
        <v>14</v>
      </c>
      <c r="D27" s="6" t="s">
        <v>19</v>
      </c>
      <c r="E27" s="7">
        <f>568.579*10^-3</f>
        <v>0.56857899999999995</v>
      </c>
      <c r="F27" s="1" t="s">
        <v>14</v>
      </c>
      <c r="G27" s="6" t="s">
        <v>30</v>
      </c>
      <c r="H27" s="7">
        <f>827.9096*10^-3</f>
        <v>0.82790960000000002</v>
      </c>
      <c r="I27" s="1" t="s">
        <v>14</v>
      </c>
      <c r="J27" s="3" t="s">
        <v>38</v>
      </c>
    </row>
    <row r="28" spans="1:10" x14ac:dyDescent="0.25">
      <c r="A28" s="1">
        <v>6000</v>
      </c>
      <c r="B28" s="3">
        <f>353.6427*10^-3</f>
        <v>0.35364269999999998</v>
      </c>
      <c r="C28" s="1"/>
      <c r="D28" s="6"/>
      <c r="E28" s="7">
        <f>638.1098*10^-3</f>
        <v>0.63810979999999995</v>
      </c>
      <c r="F28" s="1"/>
      <c r="G28" s="6"/>
      <c r="H28" s="7">
        <f>869.6465*10^-3</f>
        <v>0.86964649999999999</v>
      </c>
      <c r="I28" s="1"/>
      <c r="J28" s="3"/>
    </row>
    <row r="29" spans="1:10" x14ac:dyDescent="0.25">
      <c r="A29" s="1">
        <v>7000</v>
      </c>
      <c r="B29" s="3">
        <f>403.7256*10^-3</f>
        <v>0.40372560000000002</v>
      </c>
      <c r="C29" s="1"/>
      <c r="D29" s="6"/>
      <c r="E29" s="7">
        <f>694.2925*10^-3</f>
        <v>0.69429249999999998</v>
      </c>
      <c r="F29" s="1"/>
      <c r="G29" s="6"/>
      <c r="H29" s="7">
        <f>898.6092*10^-3</f>
        <v>0.8986092</v>
      </c>
      <c r="I29" s="1"/>
      <c r="J29" s="3"/>
    </row>
    <row r="30" spans="1:10" x14ac:dyDescent="0.25">
      <c r="A30" s="1">
        <v>8000</v>
      </c>
      <c r="B30" s="3">
        <f>449.2035*10^-3</f>
        <v>0.44920350000000003</v>
      </c>
      <c r="C30" s="1" t="s">
        <v>14</v>
      </c>
      <c r="D30" s="6" t="s">
        <v>23</v>
      </c>
      <c r="E30" s="7">
        <f>741.5208*10^-3</f>
        <v>0.74152079999999998</v>
      </c>
      <c r="F30" s="1" t="s">
        <v>14</v>
      </c>
      <c r="G30" s="6" t="s">
        <v>29</v>
      </c>
      <c r="H30" s="7">
        <f>920.7402*10^-3</f>
        <v>0.92074020000000001</v>
      </c>
      <c r="I30" s="1" t="s">
        <v>14</v>
      </c>
      <c r="J30" s="3" t="s">
        <v>39</v>
      </c>
    </row>
    <row r="31" spans="1:10" x14ac:dyDescent="0.25">
      <c r="A31" s="1">
        <v>9000</v>
      </c>
      <c r="B31" s="3">
        <f>492.9159*10^-3</f>
        <v>0.49291590000000002</v>
      </c>
      <c r="C31" s="1"/>
      <c r="D31" s="6"/>
      <c r="E31" s="7">
        <f>777.7794*10^-3</f>
        <v>0.77777940000000001</v>
      </c>
      <c r="F31" s="1"/>
      <c r="G31" s="6"/>
      <c r="H31" s="7">
        <f>934.6898*10^-3</f>
        <v>0.93468980000000002</v>
      </c>
      <c r="I31" s="1"/>
      <c r="J31" s="3"/>
    </row>
    <row r="32" spans="1:10" x14ac:dyDescent="0.25">
      <c r="A32" s="1">
        <v>10000</v>
      </c>
      <c r="B32" s="3">
        <f>532.018*10^-3</f>
        <v>0.53201799999999999</v>
      </c>
      <c r="C32" s="1" t="s">
        <v>14</v>
      </c>
      <c r="D32" s="6" t="s">
        <v>20</v>
      </c>
      <c r="E32" s="7">
        <f>810.2139*10^-3</f>
        <v>0.81021389999999993</v>
      </c>
      <c r="F32" s="1" t="s">
        <v>14</v>
      </c>
      <c r="G32" s="6" t="s">
        <v>28</v>
      </c>
      <c r="H32" s="7">
        <f>947.1681*10^-3</f>
        <v>0.94716809999999996</v>
      </c>
      <c r="I32" s="1" t="s">
        <v>14</v>
      </c>
      <c r="J32" s="3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Michael Wells</dc:creator>
  <cp:lastModifiedBy>Derfroust</cp:lastModifiedBy>
  <dcterms:created xsi:type="dcterms:W3CDTF">2018-04-26T21:50:54Z</dcterms:created>
  <dcterms:modified xsi:type="dcterms:W3CDTF">2018-05-11T18:26:27Z</dcterms:modified>
</cp:coreProperties>
</file>